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A44731F7-28E9-40AA-9050-52835D5A007E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Calculator" sheetId="1" r:id="rId1"/>
    <sheet name="GP" sheetId="2" r:id="rId2"/>
    <sheet name="Markup" sheetId="3" r:id="rId3"/>
  </sheets>
  <definedNames>
    <definedName name="_xlnm.Print_Titles" localSheetId="1">GP!$1:$3</definedName>
    <definedName name="_xlnm.Print_Titles" localSheetId="2">Markup!$1:$3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3" l="1"/>
  <c r="E12" i="3"/>
  <c r="E11" i="3"/>
  <c r="F11" i="3" s="1"/>
  <c r="G11" i="3" s="1"/>
  <c r="E10" i="3"/>
  <c r="I10" i="3" s="1"/>
  <c r="J10" i="3" s="1"/>
  <c r="E9" i="3"/>
  <c r="E8" i="3"/>
  <c r="E7" i="3"/>
  <c r="I7" i="3" s="1"/>
  <c r="J7" i="3" s="1"/>
  <c r="E6" i="3"/>
  <c r="I6" i="3" s="1"/>
  <c r="E5" i="3"/>
  <c r="I5" i="3" s="1"/>
  <c r="E4" i="3"/>
  <c r="I4" i="3"/>
  <c r="H13" i="2"/>
  <c r="H12" i="2"/>
  <c r="H11" i="2"/>
  <c r="H10" i="2"/>
  <c r="I10" i="2" s="1"/>
  <c r="J10" i="2" s="1"/>
  <c r="H9" i="2"/>
  <c r="I9" i="2" s="1"/>
  <c r="H8" i="2"/>
  <c r="H7" i="2"/>
  <c r="H6" i="2"/>
  <c r="H5" i="2"/>
  <c r="H4" i="2"/>
  <c r="E13" i="2"/>
  <c r="E12" i="2"/>
  <c r="I12" i="2" s="1"/>
  <c r="K12" i="2" s="1"/>
  <c r="E11" i="2"/>
  <c r="I11" i="2" s="1"/>
  <c r="E10" i="2"/>
  <c r="E9" i="2"/>
  <c r="E8" i="2"/>
  <c r="F8" i="2" s="1"/>
  <c r="G8" i="2" s="1"/>
  <c r="E7" i="2"/>
  <c r="I7" i="2" s="1"/>
  <c r="J7" i="2" s="1"/>
  <c r="E6" i="2"/>
  <c r="I6" i="2" s="1"/>
  <c r="J6" i="2" s="1"/>
  <c r="E5" i="2"/>
  <c r="F5" i="2" s="1"/>
  <c r="G5" i="2" s="1"/>
  <c r="E4" i="2"/>
  <c r="F4" i="2" s="1"/>
  <c r="H9" i="1"/>
  <c r="B9" i="1"/>
  <c r="K11" i="1"/>
  <c r="K13" i="1" s="1"/>
  <c r="K15" i="1" s="1"/>
  <c r="E11" i="1"/>
  <c r="E13" i="1"/>
  <c r="F12" i="2"/>
  <c r="G12" i="2" s="1"/>
  <c r="I8" i="3"/>
  <c r="H8" i="3" s="1"/>
  <c r="K8" i="3" s="1"/>
  <c r="I12" i="3"/>
  <c r="I9" i="3"/>
  <c r="I13" i="3"/>
  <c r="H13" i="3" s="1"/>
  <c r="K13" i="3" s="1"/>
  <c r="F9" i="2"/>
  <c r="G9" i="2"/>
  <c r="F10" i="2"/>
  <c r="G10" i="2" s="1"/>
  <c r="F4" i="3"/>
  <c r="G4" i="3" s="1"/>
  <c r="F8" i="3"/>
  <c r="G8" i="3"/>
  <c r="F12" i="3"/>
  <c r="F13" i="3"/>
  <c r="G13" i="3" s="1"/>
  <c r="J4" i="3"/>
  <c r="H4" i="3"/>
  <c r="K4" i="3" s="1"/>
  <c r="J12" i="3"/>
  <c r="K9" i="2" l="1"/>
  <c r="J9" i="2"/>
  <c r="I13" i="2"/>
  <c r="K13" i="2" s="1"/>
  <c r="J8" i="3"/>
  <c r="J13" i="3"/>
  <c r="F10" i="3"/>
  <c r="E15" i="1"/>
  <c r="E19" i="1" s="1"/>
  <c r="I8" i="2"/>
  <c r="K8" i="2" s="1"/>
  <c r="K10" i="2"/>
  <c r="I11" i="3"/>
  <c r="H12" i="3"/>
  <c r="K12" i="3" s="1"/>
  <c r="F13" i="2"/>
  <c r="G13" i="2" s="1"/>
  <c r="J9" i="3"/>
  <c r="F6" i="2"/>
  <c r="G6" i="2" s="1"/>
  <c r="K17" i="1"/>
  <c r="K23" i="1" s="1"/>
  <c r="K19" i="1"/>
  <c r="K21" i="1" s="1"/>
  <c r="K7" i="2"/>
  <c r="K6" i="2"/>
  <c r="K11" i="2"/>
  <c r="H7" i="3"/>
  <c r="K7" i="3" s="1"/>
  <c r="I5" i="2"/>
  <c r="J5" i="2" s="1"/>
  <c r="J12" i="2"/>
  <c r="F7" i="2"/>
  <c r="G7" i="2" s="1"/>
  <c r="F7" i="3"/>
  <c r="G7" i="3" s="1"/>
  <c r="F9" i="3"/>
  <c r="G9" i="3" s="1"/>
  <c r="J5" i="3"/>
  <c r="F6" i="3"/>
  <c r="G6" i="3" s="1"/>
  <c r="H5" i="3"/>
  <c r="K5" i="3" s="1"/>
  <c r="F11" i="2"/>
  <c r="G11" i="2" s="1"/>
  <c r="E17" i="1"/>
  <c r="E23" i="1" s="1"/>
  <c r="J11" i="2"/>
  <c r="G4" i="2"/>
  <c r="H6" i="3"/>
  <c r="K6" i="3" s="1"/>
  <c r="H10" i="3"/>
  <c r="K10" i="3" s="1"/>
  <c r="H9" i="3"/>
  <c r="K9" i="3" s="1"/>
  <c r="G12" i="3"/>
  <c r="J6" i="3"/>
  <c r="G10" i="3"/>
  <c r="F5" i="3"/>
  <c r="G5" i="3" s="1"/>
  <c r="I4" i="2"/>
  <c r="K4" i="2" s="1"/>
  <c r="E21" i="1" l="1"/>
  <c r="J13" i="2"/>
  <c r="J8" i="2"/>
  <c r="J4" i="2"/>
  <c r="J11" i="3"/>
  <c r="H11" i="3"/>
  <c r="K11" i="3" s="1"/>
  <c r="K5" i="2"/>
</calcChain>
</file>

<file path=xl/sharedStrings.xml><?xml version="1.0" encoding="utf-8"?>
<sst xmlns="http://schemas.openxmlformats.org/spreadsheetml/2006/main" count="88" uniqueCount="42">
  <si>
    <t>Cost of Sales</t>
  </si>
  <si>
    <t>Sales</t>
  </si>
  <si>
    <t>Gross Profit</t>
  </si>
  <si>
    <t>Gross Profit %</t>
  </si>
  <si>
    <t>Sales Tax</t>
  </si>
  <si>
    <t>Sales (excl. tax)</t>
  </si>
  <si>
    <t>Sales Amount (excl. tax)</t>
  </si>
  <si>
    <t>Gross Profit % Calculator</t>
  </si>
  <si>
    <t>Gross Profit Calculations</t>
  </si>
  <si>
    <t>Selling Price (excl. tax)</t>
  </si>
  <si>
    <t>Selling Price (incl. tax)</t>
  </si>
  <si>
    <t>Product Cost</t>
  </si>
  <si>
    <t>PROD1</t>
  </si>
  <si>
    <t>PROD2</t>
  </si>
  <si>
    <t>PROD3</t>
  </si>
  <si>
    <t>PROD4</t>
  </si>
  <si>
    <t>PROD5</t>
  </si>
  <si>
    <t>PROD6</t>
  </si>
  <si>
    <t>PROD7</t>
  </si>
  <si>
    <t>PROD8</t>
  </si>
  <si>
    <t>PROD9</t>
  </si>
  <si>
    <t>PROD10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</si>
  <si>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</si>
  <si>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</si>
  <si>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</si>
  <si>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</si>
  <si>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</si>
  <si>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</si>
  <si>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</si>
  <si>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</si>
  <si>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</si>
  <si>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</si>
  <si>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Code</t>
  </si>
  <si>
    <t>Product Description</t>
  </si>
  <si>
    <t>© www.excel-skills.com</t>
  </si>
  <si>
    <t>Sales Mark-up Calculations</t>
  </si>
  <si>
    <t>Mark-up %</t>
  </si>
  <si>
    <t>Sales Mark-up %</t>
  </si>
  <si>
    <t>Sales Mark-up Calculator</t>
  </si>
  <si>
    <t>Gross Profit &amp; Sales Mark-up Calculators</t>
  </si>
  <si>
    <t>Goods &amp; Service Tax %</t>
  </si>
  <si>
    <t>Goods &amp; Service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</si>
</sst>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  <scheme val="minor"/>
    </font>
    <font>
      <sz val="9.5"/>
      <name val="Arial"/>
      <family val="2"/>
      <scheme val="minor"/>
    </font>
    <font>
      <sz val="11"/>
      <name val="Arial"/>
      <family val="2"/>
      <scheme val="minor"/>
    </font>
    <font>
      <b/>
      <sz val="9.5"/>
      <name val="Arial"/>
      <family val="2"/>
      <scheme val="minor"/>
    </font>
    <font>
      <sz val="9.5"/>
      <color theme="0"/>
      <name val="Arial"/>
      <family val="2"/>
      <scheme val="minor"/>
    </font>
    <font>
      <i/>
      <sz val="9.5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/>
    <xf numFmtId="164" fontId="4" fillId="0" borderId="0" xfId="1" applyFont="1"/>
    <xf numFmtId="164" fontId="6" fillId="2" borderId="1" xfId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64" fontId="6" fillId="3" borderId="1" xfId="1" applyFont="1" applyFill="1" applyBorder="1" applyAlignment="1">
      <alignment horizontal="center" wrapText="1"/>
    </xf>
    <xf numFmtId="165" fontId="4" fillId="0" borderId="0" xfId="2" applyNumberFormat="1" applyFont="1"/>
    <xf numFmtId="165" fontId="6" fillId="2" borderId="1" xfId="2" applyNumberFormat="1" applyFont="1" applyFill="1" applyBorder="1" applyAlignment="1">
      <alignment horizontal="center" wrapText="1"/>
    </xf>
    <xf numFmtId="165" fontId="6" fillId="3" borderId="1" xfId="2" applyNumberFormat="1" applyFont="1" applyFill="1" applyBorder="1" applyAlignment="1">
      <alignment horizontal="center" wrapText="1"/>
    </xf>
    <xf numFmtId="165" fontId="4" fillId="2" borderId="1" xfId="2" applyNumberFormat="1" applyFont="1" applyFill="1" applyBorder="1"/>
    <xf numFmtId="164" fontId="4" fillId="2" borderId="1" xfId="1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0" xfId="0" applyFont="1" applyFill="1" applyBorder="1"/>
    <xf numFmtId="0" fontId="4" fillId="3" borderId="6" xfId="0" applyFont="1" applyFill="1" applyBorder="1"/>
    <xf numFmtId="164" fontId="4" fillId="3" borderId="0" xfId="0" applyNumberFormat="1" applyFont="1" applyFill="1" applyBorder="1"/>
    <xf numFmtId="0" fontId="6" fillId="3" borderId="0" xfId="0" applyFont="1" applyFill="1" applyBorder="1"/>
    <xf numFmtId="165" fontId="6" fillId="3" borderId="0" xfId="2" applyNumberFormat="1" applyFont="1" applyFill="1" applyBorder="1"/>
    <xf numFmtId="0" fontId="5" fillId="3" borderId="5" xfId="0" applyFont="1" applyFill="1" applyBorder="1"/>
    <xf numFmtId="0" fontId="3" fillId="3" borderId="0" xfId="0" applyFont="1" applyFill="1" applyBorder="1"/>
    <xf numFmtId="165" fontId="3" fillId="3" borderId="0" xfId="2" applyNumberFormat="1" applyFont="1" applyFill="1" applyBorder="1"/>
    <xf numFmtId="0" fontId="5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7" fillId="0" borderId="0" xfId="0" applyFont="1"/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45</xdr:col>
      <xdr:colOff>230605</xdr:colOff>
      <xdr:row>2</xdr:row>
      <xdr:rowOff>40104</xdr:rowOff>
    </xdr:from>
    <xdr:to>
      <xdr:col>45</xdr:col>
      <xdr:colOff>302605</xdr:colOff>
      <xdr:row>2</xdr:row>
      <xdr:rowOff>112104</xdr:rowOff>
    </xdr:to>
    <xdr:sp macro="" textlink="">
      <xdr:nvSpPr>
        <xdr:cNvPr id="3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0510079" y="421104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35</xdr:col>
      <xdr:colOff>130342</xdr:colOff>
      <xdr:row>2</xdr:row>
      <xdr:rowOff>100263</xdr:rowOff>
    </xdr:from>
    <xdr:to>
      <xdr:col>35</xdr:col>
      <xdr:colOff>202342</xdr:colOff>
      <xdr:row>2</xdr:row>
      <xdr:rowOff>172263</xdr:rowOff>
    </xdr:to>
    <xdr:sp macro="" textlink="">
      <xdr:nvSpPr>
        <xdr:cNvPr id="3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5446789" y="481263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190500</xdr:colOff>
      <xdr:row>2</xdr:row>
      <xdr:rowOff>80210</xdr:rowOff>
    </xdr:from>
    <xdr:to>
      <xdr:col>31</xdr:col>
      <xdr:colOff>262500</xdr:colOff>
      <xdr:row>2</xdr:row>
      <xdr:rowOff>152210</xdr:rowOff>
    </xdr:to>
    <xdr:sp macro="" textlink="">
      <xdr:nvSpPr>
        <xdr:cNvPr id="3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3060526" y="461210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5"/>
  <sheetViews>
    <sheetView tabSelected="1" zoomScale="95" zoomScaleNormal="95" workbookViewId="0">
      <selection activeCell="O14" sqref="O14"/>
    </sheetView>
  </sheetViews>
  <sheetFormatPr defaultColWidth="9.1328125" defaultRowHeight="15" customHeight="1" x14ac:dyDescent="0.3"/>
  <cols>
    <col min="1" max="1" width="2.73046875" style="2" customWidth="1"/>
    <col min="2" max="2" width="5.73046875" style="2" customWidth="1"/>
    <col min="3" max="5" width="12.73046875" style="2" customWidth="1"/>
    <col min="6" max="6" width="5.73046875" style="2" customWidth="1"/>
    <col min="7" max="7" width="2.73046875" style="3" customWidth="1"/>
    <col min="8" max="8" width="5.73046875" style="3" customWidth="1"/>
    <col min="9" max="11" width="12.73046875" style="2" customWidth="1"/>
    <col min="12" max="12" width="5.73046875" style="2" customWidth="1"/>
    <col min="13" max="13" width="2.73046875" style="2" customWidth="1"/>
    <col min="14" max="21" width="15.73046875" style="2" customWidth="1"/>
    <col min="22" max="16384" width="9.1328125" style="2"/>
  </cols>
  <sheetData>
    <row r="1" spans="1:12" ht="13.9" x14ac:dyDescent="0.4">
      <c r="A1" s="1" t="s">
        <v>39</v>
      </c>
    </row>
    <row r="2" spans="1:12" ht="15" customHeight="1" x14ac:dyDescent="0.3">
      <c r="A2" s="33" t="s">
        <v>34</v>
      </c>
    </row>
    <row r="3" spans="1:12" ht="15" customHeight="1" x14ac:dyDescent="0.3">
      <c r="C3" s="2" t="s">
        <v>40</v>
      </c>
      <c r="E3" s="15">
        <v>0.15</v>
      </c>
      <c r="I3" s="2" t="s">
        <v>3</v>
      </c>
      <c r="K3" s="15">
        <v>0.2</v>
      </c>
    </row>
    <row r="5" spans="1:12" ht="15" customHeight="1" x14ac:dyDescent="0.3">
      <c r="C5" s="2" t="s">
        <v>6</v>
      </c>
      <c r="E5" s="16">
        <v>10000</v>
      </c>
      <c r="I5" s="2" t="s">
        <v>37</v>
      </c>
      <c r="K5" s="15">
        <v>0.25</v>
      </c>
    </row>
    <row r="6" spans="1:12" ht="15" customHeight="1" thickBot="1" x14ac:dyDescent="0.35"/>
    <row r="7" spans="1:12" ht="15" customHeight="1" thickTop="1" x14ac:dyDescent="0.3">
      <c r="B7" s="17"/>
      <c r="C7" s="18"/>
      <c r="D7" s="18"/>
      <c r="E7" s="18"/>
      <c r="F7" s="19"/>
      <c r="G7" s="4"/>
      <c r="H7" s="17"/>
      <c r="I7" s="18"/>
      <c r="J7" s="18"/>
      <c r="K7" s="18"/>
      <c r="L7" s="19"/>
    </row>
    <row r="8" spans="1:12" ht="15" customHeight="1" x14ac:dyDescent="0.4">
      <c r="B8" s="37" t="s">
        <v>38</v>
      </c>
      <c r="C8" s="38"/>
      <c r="D8" s="38"/>
      <c r="E8" s="38"/>
      <c r="F8" s="39"/>
      <c r="G8" s="4"/>
      <c r="H8" s="37" t="s">
        <v>7</v>
      </c>
      <c r="I8" s="38"/>
      <c r="J8" s="38"/>
      <c r="K8" s="38"/>
      <c r="L8" s="39"/>
    </row>
    <row r="9" spans="1:12" ht="15" customHeight="1" x14ac:dyDescent="0.35">
      <c r="B9" s="34" t="str">
        <f>"Sales markup at gross profit of "&amp;FIXED($K$3*100,1)&amp;"%"</f>
        <v>Sales markup at gross profit of 20.0%</v>
      </c>
      <c r="C9" s="35"/>
      <c r="D9" s="35"/>
      <c r="E9" s="35"/>
      <c r="F9" s="36"/>
      <c r="G9" s="4"/>
      <c r="H9" s="34" t="str">
        <f>"Gross profit % at sales markup of "&amp;FIXED($K$5*100,1)&amp;"%"</f>
        <v>Gross profit % at sales markup of 25.0%</v>
      </c>
      <c r="I9" s="35"/>
      <c r="J9" s="35"/>
      <c r="K9" s="35"/>
      <c r="L9" s="36"/>
    </row>
    <row r="10" spans="1:12" ht="15" customHeight="1" x14ac:dyDescent="0.3">
      <c r="B10" s="20"/>
      <c r="C10" s="21"/>
      <c r="D10" s="21"/>
      <c r="E10" s="21"/>
      <c r="F10" s="22"/>
      <c r="G10" s="4"/>
      <c r="H10" s="20"/>
      <c r="I10" s="21"/>
      <c r="J10" s="21"/>
      <c r="K10" s="21"/>
      <c r="L10" s="22"/>
    </row>
    <row r="11" spans="1:12" ht="15" customHeight="1" x14ac:dyDescent="0.3">
      <c r="B11" s="20"/>
      <c r="C11" s="21" t="s">
        <v>1</v>
      </c>
      <c r="D11" s="21"/>
      <c r="E11" s="23">
        <f>$E$5*(1+$E$3)</f>
        <v>11500</v>
      </c>
      <c r="F11" s="22"/>
      <c r="G11" s="4"/>
      <c r="H11" s="20"/>
      <c r="I11" s="21" t="s">
        <v>1</v>
      </c>
      <c r="J11" s="21"/>
      <c r="K11" s="23">
        <f>$E$5*(1+$E$3)</f>
        <v>11500</v>
      </c>
      <c r="L11" s="22"/>
    </row>
    <row r="12" spans="1:12" ht="15" customHeight="1" x14ac:dyDescent="0.3">
      <c r="B12" s="20"/>
      <c r="C12" s="21"/>
      <c r="D12" s="21"/>
      <c r="E12" s="21"/>
      <c r="F12" s="22"/>
      <c r="G12" s="4"/>
      <c r="H12" s="20"/>
      <c r="I12" s="21"/>
      <c r="J12" s="21"/>
      <c r="K12" s="21"/>
      <c r="L12" s="22"/>
    </row>
    <row r="13" spans="1:12" ht="15" customHeight="1" x14ac:dyDescent="0.3">
      <c r="B13" s="20"/>
      <c r="C13" s="21" t="s">
        <v>4</v>
      </c>
      <c r="D13" s="21"/>
      <c r="E13" s="23">
        <f>E11/(1+$E$3)*$E$3</f>
        <v>1500</v>
      </c>
      <c r="F13" s="22"/>
      <c r="G13" s="4"/>
      <c r="H13" s="20"/>
      <c r="I13" s="21" t="s">
        <v>41</v>
      </c>
      <c r="J13" s="21"/>
      <c r="K13" s="23">
        <f>K11/(1+$E$3)*$E$3</f>
        <v>1500</v>
      </c>
      <c r="L13" s="22"/>
    </row>
    <row r="14" spans="1:12" ht="15" customHeight="1" x14ac:dyDescent="0.3">
      <c r="B14" s="20"/>
      <c r="C14" s="21"/>
      <c r="D14" s="21"/>
      <c r="E14" s="21"/>
      <c r="F14" s="22"/>
      <c r="G14" s="4"/>
      <c r="H14" s="20"/>
      <c r="I14" s="21"/>
      <c r="J14" s="21"/>
      <c r="K14" s="21"/>
      <c r="L14" s="22"/>
    </row>
    <row r="15" spans="1:12" ht="15" customHeight="1" x14ac:dyDescent="0.3">
      <c r="B15" s="20"/>
      <c r="C15" s="21" t="s">
        <v>5</v>
      </c>
      <c r="D15" s="21"/>
      <c r="E15" s="23">
        <f>E11-E13</f>
        <v>10000</v>
      </c>
      <c r="F15" s="22"/>
      <c r="G15" s="4"/>
      <c r="H15" s="20"/>
      <c r="I15" s="21" t="s">
        <v>5</v>
      </c>
      <c r="J15" s="21"/>
      <c r="K15" s="23">
        <f>K11-K13</f>
        <v>10000</v>
      </c>
      <c r="L15" s="22"/>
    </row>
    <row r="16" spans="1:12" ht="15" customHeight="1" x14ac:dyDescent="0.3">
      <c r="B16" s="20"/>
      <c r="C16" s="21"/>
      <c r="D16" s="21"/>
      <c r="E16" s="21"/>
      <c r="F16" s="22"/>
      <c r="G16" s="4"/>
      <c r="H16" s="20"/>
      <c r="I16" s="21"/>
      <c r="J16" s="21"/>
      <c r="K16" s="21"/>
      <c r="L16" s="22"/>
    </row>
    <row r="17" spans="2:12" ht="15" customHeight="1" x14ac:dyDescent="0.3">
      <c r="B17" s="20"/>
      <c r="C17" s="21" t="s">
        <v>0</v>
      </c>
      <c r="D17" s="21"/>
      <c r="E17" s="23">
        <f>E15-E19</f>
        <v>8000</v>
      </c>
      <c r="F17" s="22"/>
      <c r="G17" s="4"/>
      <c r="H17" s="20"/>
      <c r="I17" s="21" t="s">
        <v>0</v>
      </c>
      <c r="J17" s="21"/>
      <c r="K17" s="23">
        <f>K15/(1+$K$5)</f>
        <v>8000</v>
      </c>
      <c r="L17" s="22"/>
    </row>
    <row r="18" spans="2:12" ht="15" customHeight="1" x14ac:dyDescent="0.3">
      <c r="B18" s="20"/>
      <c r="C18" s="21"/>
      <c r="D18" s="21"/>
      <c r="E18" s="21"/>
      <c r="F18" s="22"/>
      <c r="G18" s="4"/>
      <c r="H18" s="20"/>
      <c r="I18" s="21"/>
      <c r="J18" s="21"/>
      <c r="K18" s="21"/>
      <c r="L18" s="22"/>
    </row>
    <row r="19" spans="2:12" ht="15" customHeight="1" x14ac:dyDescent="0.3">
      <c r="B19" s="20"/>
      <c r="C19" s="21" t="s">
        <v>2</v>
      </c>
      <c r="D19" s="21"/>
      <c r="E19" s="23">
        <f>E15*$K$3</f>
        <v>2000</v>
      </c>
      <c r="F19" s="22"/>
      <c r="G19" s="4"/>
      <c r="H19" s="20"/>
      <c r="I19" s="21" t="s">
        <v>2</v>
      </c>
      <c r="J19" s="21"/>
      <c r="K19" s="23">
        <f>K15-K17</f>
        <v>2000</v>
      </c>
      <c r="L19" s="22"/>
    </row>
    <row r="20" spans="2:12" ht="15" customHeight="1" x14ac:dyDescent="0.3">
      <c r="B20" s="20"/>
      <c r="C20" s="21"/>
      <c r="D20" s="21"/>
      <c r="E20" s="21"/>
      <c r="F20" s="22"/>
      <c r="G20" s="4"/>
      <c r="H20" s="20"/>
      <c r="I20" s="21"/>
      <c r="J20" s="21"/>
      <c r="K20" s="21"/>
      <c r="L20" s="22"/>
    </row>
    <row r="21" spans="2:12" ht="15" customHeight="1" x14ac:dyDescent="0.4">
      <c r="B21" s="20"/>
      <c r="C21" s="24" t="s">
        <v>3</v>
      </c>
      <c r="D21" s="24"/>
      <c r="E21" s="25">
        <f>IF(E15=0,0,E19/E15)</f>
        <v>0.2</v>
      </c>
      <c r="F21" s="22"/>
      <c r="G21" s="4"/>
      <c r="H21" s="26"/>
      <c r="I21" s="27" t="s">
        <v>3</v>
      </c>
      <c r="J21" s="27"/>
      <c r="K21" s="28">
        <f>IF(K15=0,0,K19/K15)</f>
        <v>0.2</v>
      </c>
      <c r="L21" s="29"/>
    </row>
    <row r="22" spans="2:12" ht="15" customHeight="1" x14ac:dyDescent="0.35">
      <c r="B22" s="20"/>
      <c r="C22" s="24"/>
      <c r="D22" s="24"/>
      <c r="E22" s="25"/>
      <c r="F22" s="22"/>
      <c r="G22" s="4"/>
      <c r="H22" s="20"/>
      <c r="I22" s="24"/>
      <c r="J22" s="24"/>
      <c r="K22" s="25"/>
      <c r="L22" s="22"/>
    </row>
    <row r="23" spans="2:12" s="6" customFormat="1" ht="15" customHeight="1" x14ac:dyDescent="0.4">
      <c r="B23" s="26"/>
      <c r="C23" s="27" t="s">
        <v>37</v>
      </c>
      <c r="D23" s="27"/>
      <c r="E23" s="28">
        <f>IF(E17=0,0,(E15/E17)-1)</f>
        <v>0.25</v>
      </c>
      <c r="F23" s="29"/>
      <c r="G23" s="5"/>
      <c r="H23" s="20"/>
      <c r="I23" s="24" t="s">
        <v>37</v>
      </c>
      <c r="J23" s="24"/>
      <c r="K23" s="25">
        <f>IF(K17=0,0,(K15/K17)-1)</f>
        <v>0.25</v>
      </c>
      <c r="L23" s="22"/>
    </row>
    <row r="24" spans="2:12" ht="15" customHeight="1" thickBot="1" x14ac:dyDescent="0.35">
      <c r="B24" s="30"/>
      <c r="C24" s="31"/>
      <c r="D24" s="31"/>
      <c r="E24" s="31"/>
      <c r="F24" s="32"/>
      <c r="G24" s="4"/>
      <c r="H24" s="30"/>
      <c r="I24" s="31"/>
      <c r="J24" s="31"/>
      <c r="K24" s="31"/>
      <c r="L24" s="32"/>
    </row>
    <row r="25" spans="2:12" ht="15" customHeight="1" thickTop="1" x14ac:dyDescent="0.3"/>
  </sheetData>
  <mergeCells count="4">
    <mergeCell ref="B9:F9"/>
    <mergeCell ref="H9:L9"/>
    <mergeCell ref="B8:F8"/>
    <mergeCell ref="H8:L8"/>
  </mergeCells>
  <phoneticPr fontId="2" type="noConversion"/>
  <pageMargins left="0.55118110236220474" right="0.55118110236220474" top="0.78740157480314965" bottom="0.78740157480314965" header="0.39370078740157483" footer="0.39370078740157483"/>
  <pageSetup paperSize="9" orientation="landscape" r:id="rId1"/>
  <headerFooter alignWithMargins="0">
    <oddFooter>&amp;C&amp;9Page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"/>
  <sheetViews>
    <sheetView zoomScale="95" zoomScaleNormal="95" workbookViewId="0">
      <pane ySplit="3" topLeftCell="A4" activePane="bottomLeft" state="frozen"/>
      <selection pane="bottomLeft" activeCell="A4" sqref="A4"/>
    </sheetView>
  </sheetViews>
  <sheetFormatPr defaultColWidth="9.1328125" defaultRowHeight="15" customHeight="1" x14ac:dyDescent="0.3"/>
  <cols>
    <col min="1" max="1" width="10.73046875" style="2" customWidth="1"/>
    <col min="2" max="2" width="25.73046875" style="2" customWidth="1"/>
    <col min="3" max="3" width="13.73046875" style="7" customWidth="1"/>
    <col min="4" max="4" width="13.73046875" style="12" customWidth="1"/>
    <col min="5" max="9" width="13.73046875" style="7" customWidth="1"/>
    <col min="10" max="11" width="13.73046875" style="12" customWidth="1"/>
    <col min="12" max="16384" width="9.1328125" style="2"/>
  </cols>
  <sheetData>
    <row r="1" spans="1:11" ht="15" customHeight="1" x14ac:dyDescent="0.4">
      <c r="A1" s="1" t="s">
        <v>8</v>
      </c>
    </row>
    <row r="2" spans="1:11" ht="15" customHeight="1" x14ac:dyDescent="0.3">
      <c r="A2" s="33" t="s">
        <v>34</v>
      </c>
    </row>
    <row r="3" spans="1:11" s="9" customFormat="1" ht="24" x14ac:dyDescent="0.35">
      <c r="A3" s="10" t="s">
        <v>32</v>
      </c>
      <c r="B3" s="10" t="s">
        <v>33</v>
      </c>
      <c r="C3" s="8" t="s">
        <v>11</v>
      </c>
      <c r="D3" s="13" t="s">
        <v>36</v>
      </c>
      <c r="E3" s="11" t="s">
        <v>9</v>
      </c>
      <c r="F3" s="11" t="s">
        <v>4</v>
      </c>
      <c r="G3" s="11" t="s">
        <v>10</v>
      </c>
      <c r="H3" s="11" t="s">
        <v>11</v>
      </c>
      <c r="I3" s="11" t="s">
        <v>2</v>
      </c>
      <c r="J3" s="14" t="s">
        <v>3</v>
      </c>
      <c r="K3" s="14" t="s">
        <v>36</v>
      </c>
    </row>
    <row r="4" spans="1:11" ht="15" customHeight="1" x14ac:dyDescent="0.3">
      <c r="A4" s="2" t="s">
        <v>12</v>
      </c>
      <c r="B4" s="2" t="s">
        <v>22</v>
      </c>
      <c r="C4" s="7">
        <v>800</v>
      </c>
      <c r="D4" s="12">
        <v>0.25</v>
      </c>
      <c r="E4" s="7">
        <f>C4*(1+D4)</f>
        <v>1000</v>
      </c>
      <c r="F4" s="7">
        <f>E4*Calculator!$E$3</f>
        <v>150</v>
      </c>
      <c r="G4" s="7">
        <f>SUM(E4:F4)</f>
        <v>1150</v>
      </c>
      <c r="H4" s="7">
        <f>C4</f>
        <v>800</v>
      </c>
      <c r="I4" s="7">
        <f>E4-H4</f>
        <v>200</v>
      </c>
      <c r="J4" s="12">
        <f>IF(E4=0,0,I4/E4)</f>
        <v>0.2</v>
      </c>
      <c r="K4" s="12">
        <f>IF(H4=0,0,I4/H4)</f>
        <v>0.25</v>
      </c>
    </row>
    <row r="5" spans="1:11" ht="15" customHeight="1" x14ac:dyDescent="0.3">
      <c r="A5" s="2" t="s">
        <v>13</v>
      </c>
      <c r="B5" s="2" t="s">
        <v>23</v>
      </c>
      <c r="C5" s="7">
        <v>750</v>
      </c>
      <c r="D5" s="12">
        <v>0.25</v>
      </c>
      <c r="E5" s="7">
        <f t="shared" ref="E5:E13" si="0">C5*(1+D5)</f>
        <v>937.5</v>
      </c>
      <c r="F5" s="7">
        <f>E5*Calculator!$E$3</f>
        <v>140.625</v>
      </c>
      <c r="G5" s="7">
        <f t="shared" ref="G5:G13" si="1">SUM(E5:F5)</f>
        <v>1078.125</v>
      </c>
      <c r="H5" s="7">
        <f t="shared" ref="H5:H13" si="2">C5</f>
        <v>750</v>
      </c>
      <c r="I5" s="7">
        <f t="shared" ref="I5:I13" si="3">E5-H5</f>
        <v>187.5</v>
      </c>
      <c r="J5" s="12">
        <f t="shared" ref="J5:J13" si="4">IF(E5=0,0,I5/E5)</f>
        <v>0.2</v>
      </c>
      <c r="K5" s="12">
        <f t="shared" ref="K5:K13" si="5">IF(H5=0,0,I5/H5)</f>
        <v>0.25</v>
      </c>
    </row>
    <row r="6" spans="1:11" ht="15" customHeight="1" x14ac:dyDescent="0.3">
      <c r="A6" s="2" t="s">
        <v>14</v>
      </c>
      <c r="B6" s="2" t="s">
        <v>24</v>
      </c>
      <c r="C6" s="7">
        <v>1500</v>
      </c>
      <c r="D6" s="12">
        <v>0.25</v>
      </c>
      <c r="E6" s="7">
        <f t="shared" si="0"/>
        <v>1875</v>
      </c>
      <c r="F6" s="7">
        <f>E6*Calculator!$E$3</f>
        <v>281.25</v>
      </c>
      <c r="G6" s="7">
        <f t="shared" si="1"/>
        <v>2156.25</v>
      </c>
      <c r="H6" s="7">
        <f t="shared" si="2"/>
        <v>1500</v>
      </c>
      <c r="I6" s="7">
        <f t="shared" si="3"/>
        <v>375</v>
      </c>
      <c r="J6" s="12">
        <f t="shared" si="4"/>
        <v>0.2</v>
      </c>
      <c r="K6" s="12">
        <f t="shared" si="5"/>
        <v>0.25</v>
      </c>
    </row>
    <row r="7" spans="1:11" ht="15" customHeight="1" x14ac:dyDescent="0.3">
      <c r="A7" s="2" t="s">
        <v>15</v>
      </c>
      <c r="B7" s="2" t="s">
        <v>25</v>
      </c>
      <c r="C7" s="7">
        <v>500</v>
      </c>
      <c r="D7" s="12">
        <v>0.25</v>
      </c>
      <c r="E7" s="7">
        <f t="shared" si="0"/>
        <v>625</v>
      </c>
      <c r="F7" s="7">
        <f>E7*Calculator!$E$3</f>
        <v>93.75</v>
      </c>
      <c r="G7" s="7">
        <f t="shared" si="1"/>
        <v>718.75</v>
      </c>
      <c r="H7" s="7">
        <f t="shared" si="2"/>
        <v>500</v>
      </c>
      <c r="I7" s="7">
        <f t="shared" si="3"/>
        <v>125</v>
      </c>
      <c r="J7" s="12">
        <f t="shared" si="4"/>
        <v>0.2</v>
      </c>
      <c r="K7" s="12">
        <f t="shared" si="5"/>
        <v>0.25</v>
      </c>
    </row>
    <row r="8" spans="1:11" ht="15" customHeight="1" x14ac:dyDescent="0.3">
      <c r="A8" s="2" t="s">
        <v>16</v>
      </c>
      <c r="B8" s="2" t="s">
        <v>26</v>
      </c>
      <c r="C8" s="7">
        <v>1000</v>
      </c>
      <c r="D8" s="12">
        <v>1</v>
      </c>
      <c r="E8" s="7">
        <f t="shared" si="0"/>
        <v>2000</v>
      </c>
      <c r="F8" s="7">
        <f>E8*Calculator!$E$3</f>
        <v>300</v>
      </c>
      <c r="G8" s="7">
        <f t="shared" si="1"/>
        <v>2300</v>
      </c>
      <c r="H8" s="7">
        <f t="shared" si="2"/>
        <v>1000</v>
      </c>
      <c r="I8" s="7">
        <f t="shared" si="3"/>
        <v>1000</v>
      </c>
      <c r="J8" s="12">
        <f t="shared" si="4"/>
        <v>0.5</v>
      </c>
      <c r="K8" s="12">
        <f t="shared" si="5"/>
        <v>1</v>
      </c>
    </row>
    <row r="9" spans="1:11" ht="15" customHeight="1" x14ac:dyDescent="0.3">
      <c r="A9" s="2" t="s">
        <v>17</v>
      </c>
      <c r="B9" s="2" t="s">
        <v>27</v>
      </c>
      <c r="C9" s="7">
        <v>850</v>
      </c>
      <c r="D9" s="12">
        <v>0.5</v>
      </c>
      <c r="E9" s="7">
        <f t="shared" si="0"/>
        <v>1275</v>
      </c>
      <c r="F9" s="7">
        <f>E9*Calculator!$E$3</f>
        <v>191.25</v>
      </c>
      <c r="G9" s="7">
        <f t="shared" si="1"/>
        <v>1466.25</v>
      </c>
      <c r="H9" s="7">
        <f t="shared" si="2"/>
        <v>850</v>
      </c>
      <c r="I9" s="7">
        <f t="shared" si="3"/>
        <v>425</v>
      </c>
      <c r="J9" s="12">
        <f t="shared" si="4"/>
        <v>0.33333333333333331</v>
      </c>
      <c r="K9" s="12">
        <f t="shared" si="5"/>
        <v>0.5</v>
      </c>
    </row>
    <row r="10" spans="1:11" ht="15" customHeight="1" x14ac:dyDescent="0.3">
      <c r="A10" s="2" t="s">
        <v>18</v>
      </c>
      <c r="B10" s="2" t="s">
        <v>28</v>
      </c>
      <c r="C10" s="7">
        <v>600</v>
      </c>
      <c r="D10" s="12">
        <v>0.5</v>
      </c>
      <c r="E10" s="7">
        <f t="shared" si="0"/>
        <v>900</v>
      </c>
      <c r="F10" s="7">
        <f>E10*Calculator!$E$3</f>
        <v>135</v>
      </c>
      <c r="G10" s="7">
        <f t="shared" si="1"/>
        <v>1035</v>
      </c>
      <c r="H10" s="7">
        <f t="shared" si="2"/>
        <v>600</v>
      </c>
      <c r="I10" s="7">
        <f t="shared" si="3"/>
        <v>300</v>
      </c>
      <c r="J10" s="12">
        <f t="shared" si="4"/>
        <v>0.33333333333333331</v>
      </c>
      <c r="K10" s="12">
        <f t="shared" si="5"/>
        <v>0.5</v>
      </c>
    </row>
    <row r="11" spans="1:11" ht="15" customHeight="1" x14ac:dyDescent="0.3">
      <c r="A11" s="2" t="s">
        <v>19</v>
      </c>
      <c r="B11" s="2" t="s">
        <v>29</v>
      </c>
      <c r="C11" s="7">
        <v>1450</v>
      </c>
      <c r="D11" s="12">
        <v>0.5</v>
      </c>
      <c r="E11" s="7">
        <f t="shared" si="0"/>
        <v>2175</v>
      </c>
      <c r="F11" s="7">
        <f>E11*Calculator!$E$3</f>
        <v>326.25</v>
      </c>
      <c r="G11" s="7">
        <f t="shared" si="1"/>
        <v>2501.25</v>
      </c>
      <c r="H11" s="7">
        <f t="shared" si="2"/>
        <v>1450</v>
      </c>
      <c r="I11" s="7">
        <f t="shared" si="3"/>
        <v>725</v>
      </c>
      <c r="J11" s="12">
        <f t="shared" si="4"/>
        <v>0.33333333333333331</v>
      </c>
      <c r="K11" s="12">
        <f t="shared" si="5"/>
        <v>0.5</v>
      </c>
    </row>
    <row r="12" spans="1:11" ht="15" customHeight="1" x14ac:dyDescent="0.3">
      <c r="A12" s="2" t="s">
        <v>20</v>
      </c>
      <c r="B12" s="2" t="s">
        <v>30</v>
      </c>
      <c r="C12" s="7">
        <v>930</v>
      </c>
      <c r="D12" s="12">
        <v>0.2</v>
      </c>
      <c r="E12" s="7">
        <f t="shared" si="0"/>
        <v>1116</v>
      </c>
      <c r="F12" s="7">
        <f>E12*Calculator!$E$3</f>
        <v>167.4</v>
      </c>
      <c r="G12" s="7">
        <f t="shared" si="1"/>
        <v>1283.4000000000001</v>
      </c>
      <c r="H12" s="7">
        <f t="shared" si="2"/>
        <v>930</v>
      </c>
      <c r="I12" s="7">
        <f t="shared" si="3"/>
        <v>186</v>
      </c>
      <c r="J12" s="12">
        <f t="shared" si="4"/>
        <v>0.16666666666666666</v>
      </c>
      <c r="K12" s="12">
        <f t="shared" si="5"/>
        <v>0.2</v>
      </c>
    </row>
    <row r="13" spans="1:11" ht="15" customHeight="1" x14ac:dyDescent="0.3">
      <c r="A13" s="2" t="s">
        <v>21</v>
      </c>
      <c r="B13" s="2" t="s">
        <v>31</v>
      </c>
      <c r="C13" s="7">
        <v>1800</v>
      </c>
      <c r="D13" s="12">
        <v>0.2</v>
      </c>
      <c r="E13" s="7">
        <f t="shared" si="0"/>
        <v>2160</v>
      </c>
      <c r="F13" s="7">
        <f>E13*Calculator!$E$3</f>
        <v>324</v>
      </c>
      <c r="G13" s="7">
        <f t="shared" si="1"/>
        <v>2484</v>
      </c>
      <c r="H13" s="7">
        <f t="shared" si="2"/>
        <v>1800</v>
      </c>
      <c r="I13" s="7">
        <f t="shared" si="3"/>
        <v>360</v>
      </c>
      <c r="J13" s="12">
        <f t="shared" si="4"/>
        <v>0.16666666666666666</v>
      </c>
      <c r="K13" s="12">
        <f t="shared" si="5"/>
        <v>0.2</v>
      </c>
    </row>
  </sheetData>
  <pageMargins left="0.51181102362204722" right="0.51181102362204722" top="0.55118110236220474" bottom="0.55118110236220474" header="0.39370078740157483" footer="0.39370078740157483"/>
  <pageSetup paperSize="9" scale="86" fitToHeight="0" orientation="landscape" r:id="rId1"/>
  <headerFooter>
    <oddFooter>&amp;C&amp;9Page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"/>
  <sheetViews>
    <sheetView zoomScale="95" zoomScaleNormal="95" workbookViewId="0">
      <pane ySplit="3" topLeftCell="A4" activePane="bottomLeft" state="frozen"/>
      <selection pane="bottomLeft" activeCell="A4" sqref="A4"/>
    </sheetView>
  </sheetViews>
  <sheetFormatPr defaultColWidth="9.1328125" defaultRowHeight="15" customHeight="1" x14ac:dyDescent="0.3"/>
  <cols>
    <col min="1" max="1" width="10.73046875" style="2" customWidth="1"/>
    <col min="2" max="2" width="25.73046875" style="2" customWidth="1"/>
    <col min="3" max="3" width="13.73046875" style="7" customWidth="1"/>
    <col min="4" max="4" width="13.73046875" style="12" customWidth="1"/>
    <col min="5" max="9" width="13.73046875" style="7" customWidth="1"/>
    <col min="10" max="11" width="13.73046875" style="12" customWidth="1"/>
    <col min="12" max="16384" width="9.1328125" style="2"/>
  </cols>
  <sheetData>
    <row r="1" spans="1:11" ht="15" customHeight="1" x14ac:dyDescent="0.4">
      <c r="A1" s="1" t="s">
        <v>35</v>
      </c>
    </row>
    <row r="2" spans="1:11" ht="15" customHeight="1" x14ac:dyDescent="0.3">
      <c r="A2" s="33" t="s">
        <v>34</v>
      </c>
    </row>
    <row r="3" spans="1:11" s="9" customFormat="1" ht="24" x14ac:dyDescent="0.35">
      <c r="A3" s="10" t="s">
        <v>32</v>
      </c>
      <c r="B3" s="10" t="s">
        <v>33</v>
      </c>
      <c r="C3" s="8" t="s">
        <v>9</v>
      </c>
      <c r="D3" s="13" t="s">
        <v>3</v>
      </c>
      <c r="E3" s="11" t="s">
        <v>9</v>
      </c>
      <c r="F3" s="11" t="s">
        <v>4</v>
      </c>
      <c r="G3" s="11" t="s">
        <v>10</v>
      </c>
      <c r="H3" s="11" t="s">
        <v>11</v>
      </c>
      <c r="I3" s="11" t="s">
        <v>2</v>
      </c>
      <c r="J3" s="14" t="s">
        <v>3</v>
      </c>
      <c r="K3" s="14" t="s">
        <v>36</v>
      </c>
    </row>
    <row r="4" spans="1:11" ht="15" customHeight="1" x14ac:dyDescent="0.3">
      <c r="A4" s="2" t="s">
        <v>12</v>
      </c>
      <c r="B4" s="2" t="s">
        <v>22</v>
      </c>
      <c r="C4" s="7">
        <v>1000</v>
      </c>
      <c r="D4" s="12">
        <v>0.2</v>
      </c>
      <c r="E4" s="7">
        <f>C4</f>
        <v>1000</v>
      </c>
      <c r="F4" s="7">
        <f>E4*Calculator!$E$3</f>
        <v>150</v>
      </c>
      <c r="G4" s="7">
        <f>SUM(E4:F4)</f>
        <v>1150</v>
      </c>
      <c r="H4" s="7">
        <f>E4-I4</f>
        <v>800</v>
      </c>
      <c r="I4" s="7">
        <f>E4*D4</f>
        <v>200</v>
      </c>
      <c r="J4" s="12">
        <f>IF(E4=0,0,I4/E4)</f>
        <v>0.2</v>
      </c>
      <c r="K4" s="12">
        <f>IF(H4=0,0,I4/H4)</f>
        <v>0.25</v>
      </c>
    </row>
    <row r="5" spans="1:11" ht="15" customHeight="1" x14ac:dyDescent="0.3">
      <c r="A5" s="2" t="s">
        <v>13</v>
      </c>
      <c r="B5" s="2" t="s">
        <v>23</v>
      </c>
      <c r="C5" s="7">
        <v>937.5</v>
      </c>
      <c r="D5" s="12">
        <v>0.2</v>
      </c>
      <c r="E5" s="7">
        <f t="shared" ref="E5:E13" si="0">C5</f>
        <v>937.5</v>
      </c>
      <c r="F5" s="7">
        <f>E5*Calculator!$E$3</f>
        <v>140.625</v>
      </c>
      <c r="G5" s="7">
        <f t="shared" ref="G5:G13" si="1">SUM(E5:F5)</f>
        <v>1078.125</v>
      </c>
      <c r="H5" s="7">
        <f t="shared" ref="H5:H13" si="2">E5-I5</f>
        <v>750</v>
      </c>
      <c r="I5" s="7">
        <f t="shared" ref="I5:I13" si="3">E5*D5</f>
        <v>187.5</v>
      </c>
      <c r="J5" s="12">
        <f t="shared" ref="J5:J13" si="4">IF(E5=0,0,I5/E5)</f>
        <v>0.2</v>
      </c>
      <c r="K5" s="12">
        <f t="shared" ref="K5:K13" si="5">IF(H5=0,0,I5/H5)</f>
        <v>0.25</v>
      </c>
    </row>
    <row r="6" spans="1:11" ht="15" customHeight="1" x14ac:dyDescent="0.3">
      <c r="A6" s="2" t="s">
        <v>14</v>
      </c>
      <c r="B6" s="2" t="s">
        <v>24</v>
      </c>
      <c r="C6" s="7">
        <v>1875</v>
      </c>
      <c r="D6" s="12">
        <v>0.2</v>
      </c>
      <c r="E6" s="7">
        <f t="shared" si="0"/>
        <v>1875</v>
      </c>
      <c r="F6" s="7">
        <f>E6*Calculator!$E$3</f>
        <v>281.25</v>
      </c>
      <c r="G6" s="7">
        <f t="shared" si="1"/>
        <v>2156.25</v>
      </c>
      <c r="H6" s="7">
        <f t="shared" si="2"/>
        <v>1500</v>
      </c>
      <c r="I6" s="7">
        <f t="shared" si="3"/>
        <v>375</v>
      </c>
      <c r="J6" s="12">
        <f t="shared" si="4"/>
        <v>0.2</v>
      </c>
      <c r="K6" s="12">
        <f t="shared" si="5"/>
        <v>0.25</v>
      </c>
    </row>
    <row r="7" spans="1:11" ht="15" customHeight="1" x14ac:dyDescent="0.3">
      <c r="A7" s="2" t="s">
        <v>15</v>
      </c>
      <c r="B7" s="2" t="s">
        <v>25</v>
      </c>
      <c r="C7" s="7">
        <v>625</v>
      </c>
      <c r="D7" s="12">
        <v>0.2</v>
      </c>
      <c r="E7" s="7">
        <f t="shared" si="0"/>
        <v>625</v>
      </c>
      <c r="F7" s="7">
        <f>E7*Calculator!$E$3</f>
        <v>93.75</v>
      </c>
      <c r="G7" s="7">
        <f t="shared" si="1"/>
        <v>718.75</v>
      </c>
      <c r="H7" s="7">
        <f t="shared" si="2"/>
        <v>500</v>
      </c>
      <c r="I7" s="7">
        <f t="shared" si="3"/>
        <v>125</v>
      </c>
      <c r="J7" s="12">
        <f t="shared" si="4"/>
        <v>0.2</v>
      </c>
      <c r="K7" s="12">
        <f t="shared" si="5"/>
        <v>0.25</v>
      </c>
    </row>
    <row r="8" spans="1:11" ht="15" customHeight="1" x14ac:dyDescent="0.3">
      <c r="A8" s="2" t="s">
        <v>16</v>
      </c>
      <c r="B8" s="2" t="s">
        <v>26</v>
      </c>
      <c r="C8" s="7">
        <v>2000</v>
      </c>
      <c r="D8" s="12">
        <v>0.5</v>
      </c>
      <c r="E8" s="7">
        <f t="shared" si="0"/>
        <v>2000</v>
      </c>
      <c r="F8" s="7">
        <f>E8*Calculator!$E$3</f>
        <v>300</v>
      </c>
      <c r="G8" s="7">
        <f t="shared" si="1"/>
        <v>2300</v>
      </c>
      <c r="H8" s="7">
        <f t="shared" si="2"/>
        <v>1000</v>
      </c>
      <c r="I8" s="7">
        <f t="shared" si="3"/>
        <v>1000</v>
      </c>
      <c r="J8" s="12">
        <f t="shared" si="4"/>
        <v>0.5</v>
      </c>
      <c r="K8" s="12">
        <f t="shared" si="5"/>
        <v>1</v>
      </c>
    </row>
    <row r="9" spans="1:11" ht="15" customHeight="1" x14ac:dyDescent="0.3">
      <c r="A9" s="2" t="s">
        <v>17</v>
      </c>
      <c r="B9" s="2" t="s">
        <v>27</v>
      </c>
      <c r="C9" s="7">
        <v>1275</v>
      </c>
      <c r="D9" s="12">
        <v>0.33329999999999999</v>
      </c>
      <c r="E9" s="7">
        <f t="shared" si="0"/>
        <v>1275</v>
      </c>
      <c r="F9" s="7">
        <f>E9*Calculator!$E$3</f>
        <v>191.25</v>
      </c>
      <c r="G9" s="7">
        <f t="shared" si="1"/>
        <v>1466.25</v>
      </c>
      <c r="H9" s="7">
        <f t="shared" si="2"/>
        <v>850.04250000000002</v>
      </c>
      <c r="I9" s="7">
        <f t="shared" si="3"/>
        <v>424.95749999999998</v>
      </c>
      <c r="J9" s="12">
        <f t="shared" si="4"/>
        <v>0.33329999999999999</v>
      </c>
      <c r="K9" s="12">
        <f t="shared" si="5"/>
        <v>0.49992500374981247</v>
      </c>
    </row>
    <row r="10" spans="1:11" ht="15" customHeight="1" x14ac:dyDescent="0.3">
      <c r="A10" s="2" t="s">
        <v>18</v>
      </c>
      <c r="B10" s="2" t="s">
        <v>28</v>
      </c>
      <c r="C10" s="7">
        <v>900</v>
      </c>
      <c r="D10" s="12">
        <v>0.33329999999999999</v>
      </c>
      <c r="E10" s="7">
        <f t="shared" si="0"/>
        <v>900</v>
      </c>
      <c r="F10" s="7">
        <f>E10*Calculator!$E$3</f>
        <v>135</v>
      </c>
      <c r="G10" s="7">
        <f t="shared" si="1"/>
        <v>1035</v>
      </c>
      <c r="H10" s="7">
        <f t="shared" si="2"/>
        <v>600.03</v>
      </c>
      <c r="I10" s="7">
        <f t="shared" si="3"/>
        <v>299.96999999999997</v>
      </c>
      <c r="J10" s="12">
        <f t="shared" si="4"/>
        <v>0.33329999999999999</v>
      </c>
      <c r="K10" s="12">
        <f t="shared" si="5"/>
        <v>0.49992500374981247</v>
      </c>
    </row>
    <row r="11" spans="1:11" ht="15" customHeight="1" x14ac:dyDescent="0.3">
      <c r="A11" s="2" t="s">
        <v>19</v>
      </c>
      <c r="B11" s="2" t="s">
        <v>29</v>
      </c>
      <c r="C11" s="7">
        <v>2175</v>
      </c>
      <c r="D11" s="12">
        <v>0.33329999999999999</v>
      </c>
      <c r="E11" s="7">
        <f t="shared" si="0"/>
        <v>2175</v>
      </c>
      <c r="F11" s="7">
        <f>E11*Calculator!$E$3</f>
        <v>326.25</v>
      </c>
      <c r="G11" s="7">
        <f t="shared" si="1"/>
        <v>2501.25</v>
      </c>
      <c r="H11" s="7">
        <f t="shared" si="2"/>
        <v>1450.0725</v>
      </c>
      <c r="I11" s="7">
        <f t="shared" si="3"/>
        <v>724.92750000000001</v>
      </c>
      <c r="J11" s="12">
        <f t="shared" si="4"/>
        <v>0.33329999999999999</v>
      </c>
      <c r="K11" s="12">
        <f t="shared" si="5"/>
        <v>0.49992500374981252</v>
      </c>
    </row>
    <row r="12" spans="1:11" ht="15" customHeight="1" x14ac:dyDescent="0.3">
      <c r="A12" s="2" t="s">
        <v>20</v>
      </c>
      <c r="B12" s="2" t="s">
        <v>30</v>
      </c>
      <c r="C12" s="7">
        <v>1116</v>
      </c>
      <c r="D12" s="12">
        <v>0.16669999999999999</v>
      </c>
      <c r="E12" s="7">
        <f t="shared" si="0"/>
        <v>1116</v>
      </c>
      <c r="F12" s="7">
        <f>E12*Calculator!$E$3</f>
        <v>167.4</v>
      </c>
      <c r="G12" s="7">
        <f t="shared" si="1"/>
        <v>1283.4000000000001</v>
      </c>
      <c r="H12" s="7">
        <f t="shared" si="2"/>
        <v>929.96280000000002</v>
      </c>
      <c r="I12" s="7">
        <f t="shared" si="3"/>
        <v>186.03719999999998</v>
      </c>
      <c r="J12" s="12">
        <f t="shared" si="4"/>
        <v>0.16669999999999999</v>
      </c>
      <c r="K12" s="12">
        <f t="shared" si="5"/>
        <v>0.2000480019200768</v>
      </c>
    </row>
    <row r="13" spans="1:11" ht="15" customHeight="1" x14ac:dyDescent="0.3">
      <c r="A13" s="2" t="s">
        <v>21</v>
      </c>
      <c r="B13" s="2" t="s">
        <v>31</v>
      </c>
      <c r="C13" s="7">
        <v>2160</v>
      </c>
      <c r="D13" s="12">
        <v>0.16669999999999999</v>
      </c>
      <c r="E13" s="7">
        <f t="shared" si="0"/>
        <v>2160</v>
      </c>
      <c r="F13" s="7">
        <f>E13*Calculator!$E$3</f>
        <v>324</v>
      </c>
      <c r="G13" s="7">
        <f t="shared" si="1"/>
        <v>2484</v>
      </c>
      <c r="H13" s="7">
        <f t="shared" si="2"/>
        <v>1799.9280000000001</v>
      </c>
      <c r="I13" s="7">
        <f t="shared" si="3"/>
        <v>360.07199999999995</v>
      </c>
      <c r="J13" s="12">
        <f t="shared" si="4"/>
        <v>0.16669999999999999</v>
      </c>
      <c r="K13" s="12">
        <f t="shared" si="5"/>
        <v>0.20004800192007677</v>
      </c>
    </row>
  </sheetData>
  <pageMargins left="0.51181102362204722" right="0.51181102362204722" top="0.55118110236220474" bottom="0.55118110236220474" header="0.39370078740157483" footer="0.39370078740157483"/>
  <pageSetup paperSize="9" scale="86" fitToHeight="0" orientation="landscape" r:id="rId1"/>
  <headerFooter>
    <oddFooter>&amp;C&amp;9Page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</vt:lpstr>
      <vt:lpstr>GP</vt:lpstr>
      <vt:lpstr>Markup</vt:lpstr>
      <vt:lpstr>GP!Print_Titles</vt:lpstr>
      <vt:lpstr>Markup!Print_Titles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gross profit, sales markup</cp:keywords>
  <dc:description>BDS Tools to help with managing your business</dc:description>
  <cp:lastModifiedBy>Peter</cp:lastModifiedBy>
  <cp:lastPrinted>2014-01-22T14:41:38Z</cp:lastPrinted>
  <dcterms:created xsi:type="dcterms:W3CDTF">2010-05-26T15:15:35Z</dcterms:created>
  <dcterms:modified xsi:type="dcterms:W3CDTF">2020-04-27T03:40:24Z</dcterms:modified>
  <cp:category>BDS Tools; Version 1.0</cp:category>
  <cp:contentStatus>Published</cp:contentStatus>
  <cp:version>1</cp:version>
</cp:coreProperties>
</file>